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<sst xmlns="http://schemas.openxmlformats.org/spreadsheetml/2006/main" count="518" uniqueCount="499">
  <si>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</si>
  <si>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</si>
  <si>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</si>
  <si>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</si>
  <si>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</si>
  <si>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</si>
  <si>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</si>
  <si>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</si>
  <si>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</si>
  <si>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</si>
  <si>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</si>
  <si>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</si>
  <si>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</si>
  <si>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</si>
  <si>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</si>
  <si>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</si>
  <si>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</si>
  <si>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</si>
  <si>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</si>
  <si>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</si>
  <si>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</si>
  <si>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</si>
  <si>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</si>
  <si>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</si>
  <si>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</si>
  <si>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</si>
  <si>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</si>
  <si>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</si>
  <si>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</si>
  <si>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</si>
  <si>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</si>
  <si>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</si>
  <si>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</si>
  <si>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</si>
  <si>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</si>
  <si>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</si>
  <si>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</si>
  <si>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</si>
  <si>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</si>
  <si>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</si>
  <si>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</si>
  <si>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</si>
  <si>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</si>
  <si>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</si>
  <si>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</si>
  <si>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</si>
  <si>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</si>
  <si>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</si>
  <si>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</si>
  <si>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</si>
  <si>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</si>
  <si>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</si>
  <si>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</si>
  <si>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</si>
  <si>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</si>
  <si>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</si>
  <si>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</si>
  <si>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</si>
  <si>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</si>
  <si>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</si>
  <si>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</si>
  <si>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</si>
  <si>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</si>
  <si>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</si>
  <si>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</si>
  <si>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</si>
  <si>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</si>
  <si>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</si>
  <si>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</si>
  <si>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</si>
  <si>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</si>
  <si>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</si>
  <si>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</si>
  <si>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</si>
  <si>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</si>
  <si>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</si>
  <si>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</si>
  <si>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</si>
  <si>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</si>
  <si>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</si>
  <si>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</si>
  <si>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</si>
  <si>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</si>
  <si>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</si>
  <si>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</si>
  <si>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</si>
  <si>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</si>
  <si>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</si>
  <si>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</si>
  <si>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</si>
  <si>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</si>
  <si>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</si>
  <si>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</si>
  <si>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</si>
  <si>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</si>
  <si>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</si>
  <si>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</si>
  <si>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</si>
  <si>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</si>
  <si>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</si>
  <si>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</si>
  <si>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</si>
  <si>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</si>
  <si>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</si>
  <si>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</si>
  <si>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</si>
  <si>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</si>
  <si>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</si>
  <si>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</si>
  <si>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</si>
  <si>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</si>
  <si>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</si>
  <si>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</si>
  <si>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</si>
  <si>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</si>
  <si>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</si>
  <si>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</si>
  <si>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</si>
  <si>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</si>
  <si>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</si>
  <si>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</si>
  <si>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</si>
  <si>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</si>
  <si>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</si>
  <si>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</si>
  <si>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</si>
  <si>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</si>
  <si>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</si>
  <si>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</si>
  <si>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</si>
  <si>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</si>
  <si>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</si>
  <si>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</si>
  <si>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</si>
  <si>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</si>
  <si>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</si>
  <si>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</si>
  <si>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</si>
  <si>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</si>
  <si>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</si>
  <si>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</si>
  <si>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</si>
  <si>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</si>
  <si>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</si>
  <si>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</si>
  <si>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</si>
  <si>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</si>
  <si>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</si>
  <si>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</si>
  <si>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</si>
  <si>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</si>
  <si>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</si>
  <si>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</si>
  <si>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</si>
  <si>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</si>
  <si>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</si>
  <si>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</si>
  <si>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</si>
  <si>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</si>
  <si>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</si>
  <si>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</si>
  <si>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</si>
  <si>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</si>
  <si>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</si>
  <si>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</si>
  <si>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</si>
  <si>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</si>
  <si>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</si>
  <si>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</si>
  <si>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</si>
  <si>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</si>
  <si>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</si>
  <si>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</si>
  <si>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</si>
  <si>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</si>
  <si>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</si>
  <si>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</si>
  <si>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</si>
  <si>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</si>
  <si>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</si>
  <si>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</si>
  <si>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</si>
  <si>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</si>
  <si>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</si>
  <si>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</si>
  <si>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</si>
  <si>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</si>
  <si>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</si>
  <si>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</si>
  <si>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</si>
  <si>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</si>
  <si>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</si>
  <si>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</si>
  <si>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</si>
  <si>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</si>
  <si>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</si>
  <si>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</si>
  <si>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</si>
  <si>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</si>
  <si>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</si>
  <si>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</si>
  <si>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</si>
  <si>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</si>
  <si>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</si>
  <si>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</si>
  <si>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</si>
  <si>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</si>
  <si>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</si>
  <si>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</si>
  <si>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</si>
  <si>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</si>
  <si>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</si>
  <si>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</si>
  <si>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</si>
  <si>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</si>
  <si>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</si>
  <si>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</si>
  <si>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</si>
  <si>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</si>
  <si>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</si>
  <si>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</si>
  <si>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</si>
  <si>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</si>
  <si>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</si>
  <si>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</si>
  <si>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</si>
  <si>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</si>
  <si>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</si>
  <si>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</si>
  <si>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</si>
  <si>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</si>
  <si>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</si>
  <si>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</si>
  <si>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</si>
  <si>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</si>
  <si>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</si>
  <si>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</si>
  <si>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</si>
  <si>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</si>
  <si>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</si>
  <si>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</si>
  <si>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</si>
  <si>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</si>
  <si>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</si>
  <si>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</si>
  <si>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</si>
  <si>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</si>
  <si>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</si>
  <si>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</si>
  <si>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</si>
  <si>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</si>
  <si>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</si>
  <si>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</si>
  <si>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</si>
  <si>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</si>
  <si>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</si>
  <si>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</si>
  <si>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</si>
  <si>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</si>
  <si>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</si>
  <si>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</si>
  <si>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</si>
  <si>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</si>
  <si>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</si>
  <si>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</si>
  <si>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</si>
  <si>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</si>
  <si>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</si>
  <si>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</si>
  <si>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</si>
  <si>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</si>
  <si>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</si>
  <si>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</si>
  <si>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</si>
  <si>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</si>
  <si>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</si>
  <si>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</si>
  <si>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</si>
  <si>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</si>
  <si>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</si>
  <si>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</si>
  <si>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</si>
  <si>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</si>
  <si>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</si>
  <si>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</si>
  <si>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</si>
  <si>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</si>
  <si>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</si>
  <si>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</si>
  <si>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</si>
  <si>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</si>
  <si>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</si>
  <si>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</si>
  <si>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</si>
  <si>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</si>
  <si>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</si>
  <si>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</si>
  <si>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</si>
  <si>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</si>
  <si>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</si>
  <si>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</si>
  <si>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</si>
  <si>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</si>
  <si>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</si>
  <si>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</si>
  <si>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</si>
  <si>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</si>
  <si>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</si>
  <si>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</si>
  <si>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</si>
  <si>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</si>
  <si>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</si>
  <si>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</si>
  <si>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</si>
  <si>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</si>
  <si>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</si>
  <si>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</si>
  <si>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</si>
  <si>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</si>
  <si>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</si>
  <si>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</si>
  <si>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</si>
  <si>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</si>
  <si>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</si>
  <si>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</si>
  <si>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</si>
  <si>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</si>
  <si>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</si>
  <si>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</si>
  <si>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</si>
  <si>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</si>
  <si>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</si>
  <si>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</si>
  <si>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</si>
  <si>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</si>
  <si>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</si>
  <si>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</si>
  <si>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</si>
  <si>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</si>
  <si>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</si>
  <si>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</si>
  <si>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</si>
  <si>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</si>
  <si>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</si>
  <si>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</si>
  <si>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</si>
  <si>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</si>
  <si>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</si>
  <si>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</si>
  <si>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</si>
  <si>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</si>
  <si>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</si>
  <si>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</si>
  <si>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</si>
  <si>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</si>
  <si>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</si>
  <si>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</si>
  <si>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</si>
  <si>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</si>
  <si>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</si>
  <si>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</si>
  <si>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</si>
  <si>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</si>
  <si>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</si>
  <si>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</si>
  <si>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</si>
  <si>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</si>
  <si>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</si>
  <si>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</si>
  <si>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</si>
  <si>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</si>
  <si>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</si>
  <si>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</si>
  <si>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</si>
  <si>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</si>
  <si>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</si>
  <si>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</si>
  <si>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</si>
  <si>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</si>
  <si>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</si>
  <si>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</si>
  <si>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</si>
  <si>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</si>
  <si>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</si>
  <si>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</si>
  <si>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</si>
  <si>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</si>
  <si>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</si>
  <si>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</si>
  <si>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</si>
  <si>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</si>
  <si>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</si>
  <si>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</si>
  <si>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</si>
  <si>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</si>
  <si>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</si>
  <si>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</si>
  <si>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</si>
  <si>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</si>
  <si>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</si>
  <si>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</si>
  <si>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</si>
  <si>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</si>
  <si>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</si>
  <si>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</si>
  <si>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</si>
  <si>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</si>
  <si>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</si>
  <si>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</si>
  <si>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</si>
  <si>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</si>
  <si>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</si>
  <si>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</si>
  <si>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</si>
  <si>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</si>
  <si>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</si>
  <si>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</si>
  <si>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</si>
  <si>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</si>
  <si>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</si>
  <si>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</si>
  <si>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</si>
  <si>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</si>
  <si>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</si>
  <si>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</si>
  <si>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</si>
  <si>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</si>
  <si>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</si>
  <si>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</si>
  <si>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</si>
  <si>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</si>
  <si>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</si>
  <si>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</si>
  <si>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</si>
  <si>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</si>
  <si>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</si>
  <si>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</si>
  <si>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</si>
  <si>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</si>
  <si>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</si>
  <si>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</si>
  <si>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</si>
  <si>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</si>
  <si>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</si>
  <si>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</si>
  <si>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</si>
  <si>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</si>
  <si>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</si>
  <si>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</si>
  <si>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</si>
  <si>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</si>
  <si>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</si>
  <si>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</si>
  <si>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</si>
  <si>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</si>
  <si>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</si>
  <si>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</si>
  <si>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</si>
  <si>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</si>
  <si>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</si>
  <si>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</si>
  <si>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</si>
  <si>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</si>
  <si>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</si>
  <si>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</si>
  <si>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</si>
  <si>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</si>
  <si>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</si>
  <si>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</si>
  <si>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</si>
  <si>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</si>
  <si>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</si>
  <si>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</si>
  <si>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</si>
  <si>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</si>
  <si>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</si>
  <si>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</si>
  <si>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</si>
  <si>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</si>
  <si>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</si>
  <si>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</si>
  <si>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</si>
  <si>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</si>
  <si>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</si>
  <si>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</si>
  <si>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</si>
  <si>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</si>
  <si>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</si>
  <si>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</si>
  <si>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</si>
  <si>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</si>
  <si>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</si>
  <si>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</si>
  <si>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</si>
  <si>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</si>
  <si>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</si>
  <si>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</si>
  <si>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</si>
  <si>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Hong Ha Viet Nam Joint Stock Company (PHH)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</si>
</sst>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J19" sqref="J19"/>
    </sheetView>
  </sheetViews>
  <sheetFormatPr defaultColWidth="9.140625" defaultRowHeight="12"/>
  <cols>
    <col min="1" max="1" width="44.00390625" style="0" hidden="1" customWidth="1"/>
    <col min="2" max="2" width="48.28125" style="0" customWidth="1"/>
    <col min="3" max="3" width="14.421875" style="0" hidden="1" customWidth="1"/>
    <col min="4" max="4" width="11.281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2755233384766</v>
      </c>
      <c r="F10" s="24">
        <v>2453494225168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52349174557</v>
      </c>
      <c r="F11" s="20">
        <f>F12+F13</f>
        <v>66275353698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51699174557</v>
      </c>
      <c r="F12" s="21">
        <v>66275353698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650000000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5000000000</v>
      </c>
      <c r="F14" s="20">
        <f>F15+F16+F17</f>
        <v>5669970000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5000000000</v>
      </c>
      <c r="F17" s="21">
        <v>5669970000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1363071081947</v>
      </c>
      <c r="F18" s="20">
        <f>F19+F22+F23+F24+F25+F26+F27+F28</f>
        <v>1313870197314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644185891675</v>
      </c>
      <c r="F19" s="21">
        <v>522239276305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197835676399</v>
      </c>
      <c r="F22" s="21">
        <v>205362487964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165300000000</v>
      </c>
      <c r="F25" s="21">
        <v>159800000000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365430609363</v>
      </c>
      <c r="F26" s="21">
        <v>435759554932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-9901458467</v>
      </c>
      <c r="F27" s="21">
        <v>-9720465331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220362977</v>
      </c>
      <c r="F28" s="21">
        <v>429343444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1289131535657</v>
      </c>
      <c r="F29" s="20">
        <f>F30+F31</f>
        <v>996492838439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1313494607129</v>
      </c>
      <c r="F30" s="21">
        <v>1019398663142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-24363071472</v>
      </c>
      <c r="F31" s="21">
        <v>-22905824703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45681592605</v>
      </c>
      <c r="F32" s="20">
        <f>F33+F36+F37+F38+F39</f>
        <v>71185883717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7002544078</v>
      </c>
      <c r="F33" s="21">
        <v>3692392730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37729073429</v>
      </c>
      <c r="F36" s="21">
        <v>51590636573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949975098</v>
      </c>
      <c r="F37" s="21">
        <v>15902854414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2823946460025</v>
      </c>
      <c r="F43" s="20">
        <f>F44+F54+F64+F67+F70+F76</f>
        <v>2858234324992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376474438009</v>
      </c>
      <c r="F44" s="20">
        <f>F45+F46+F47+F48+F49+F50+F53</f>
        <v>504795457924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>
        <v>6132000000</v>
      </c>
      <c r="F49" s="21">
        <v>6456000000</v>
      </c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370342438009</v>
      </c>
      <c r="F50" s="21">
        <v>498339457924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1723740938080</v>
      </c>
      <c r="F54" s="20">
        <f>F55+F58+F61</f>
        <v>1384799060774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1682119318663</v>
      </c>
      <c r="F55" s="20">
        <f>F56+F57</f>
        <v>1338592942548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3314616928744</v>
      </c>
      <c r="F56" s="21">
        <v>2879351472459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-1632497610081</v>
      </c>
      <c r="F57" s="21">
        <v>-1540758529911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38047640204</v>
      </c>
      <c r="F58" s="20">
        <f>F59+F60</f>
        <v>42906437346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45942798350</v>
      </c>
      <c r="F59" s="21">
        <v>50334824155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-7895158146</v>
      </c>
      <c r="F60" s="21">
        <v>-7428386809</v>
      </c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3573979213</v>
      </c>
      <c r="F61" s="20">
        <f>F62+F63</f>
        <v>3299680880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3735880880</v>
      </c>
      <c r="F62" s="21">
        <v>3457680880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-161901667</v>
      </c>
      <c r="F63" s="21">
        <v>-158000000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13028409549</v>
      </c>
      <c r="F64" s="20">
        <f>F65+F66</f>
        <v>13390309818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14476010625</v>
      </c>
      <c r="F65" s="21">
        <v>14476010625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-1447601076</v>
      </c>
      <c r="F66" s="21">
        <v>-1085700807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77954459076</v>
      </c>
      <c r="F67" s="20">
        <f>F68+F69</f>
        <v>385000650535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77954459076</v>
      </c>
      <c r="F69" s="21">
        <v>385000650535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561023066175</v>
      </c>
      <c r="F70" s="20">
        <f>F71+F72+F73+F74+F75</f>
        <v>500909644634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451162402862</v>
      </c>
      <c r="F72" s="21">
        <v>407547452895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125514280199</v>
      </c>
      <c r="F73" s="21">
        <v>135514280199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-15673616886</v>
      </c>
      <c r="F74" s="21">
        <v>-42152088460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20000000</v>
      </c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71725149136</v>
      </c>
      <c r="F76" s="20">
        <f>F77+F78+F79+F80</f>
        <v>69339201307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39543766053</v>
      </c>
      <c r="F77" s="21">
        <v>33923168657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>
        <v>32181383083</v>
      </c>
      <c r="F80" s="21">
        <v>35416032650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5579179844791</v>
      </c>
      <c r="F81" s="20">
        <f>F10+F43</f>
        <v>5311728550160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3928965584707</v>
      </c>
      <c r="F83" s="20">
        <f>F84+F106</f>
        <v>3661195656704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2282038333129</v>
      </c>
      <c r="F84" s="20">
        <f>F85+F88+F89+F90+F91+F92+F93+F94+F95+F97+F98+F99+F100+F101+F102</f>
        <v>1996447764355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289098089806</v>
      </c>
      <c r="F85" s="21">
        <v>196019557403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22415972298</v>
      </c>
      <c r="F88" s="21">
        <v>18812015228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24489712991</v>
      </c>
      <c r="F89" s="21">
        <v>26162499403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59232706218</v>
      </c>
      <c r="F90" s="21">
        <v>105972280226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23773419483</v>
      </c>
      <c r="F91" s="21">
        <v>11500304340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3635629706</v>
      </c>
      <c r="F94" s="21">
        <v>1090488930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123629401700</v>
      </c>
      <c r="F95" s="21">
        <v>47546780794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1732623084341</v>
      </c>
      <c r="F97" s="21">
        <v>1581016141884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3140316586</v>
      </c>
      <c r="F99" s="21">
        <v>8327696147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1646927251578</v>
      </c>
      <c r="F106" s="20">
        <f>SUM(F107:F119)</f>
        <v>1664747892349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37889544004</v>
      </c>
      <c r="F112" s="21">
        <v>26838427000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26326000000</v>
      </c>
      <c r="F113" s="21">
        <v>32053500000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1580024298449</v>
      </c>
      <c r="F114" s="21">
        <v>1602874998599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2687409125</v>
      </c>
      <c r="F118" s="21">
        <v>2980966750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1650394260084</v>
      </c>
      <c r="F120" s="20">
        <f>F121+F139</f>
        <v>1650532893456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1650394260084</v>
      </c>
      <c r="F121" s="20">
        <f>F122+F125+F126+F127+F128+F129+F130+F131+F132+F133+F134+F137+F138</f>
        <v>1650532893456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746708910000</v>
      </c>
      <c r="F122" s="20">
        <f>F123+F124</f>
        <v>746708910000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746708910000</v>
      </c>
      <c r="F123" s="21">
        <v>746708910000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35309411225</v>
      </c>
      <c r="F125" s="21">
        <v>35309411225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340845174341</v>
      </c>
      <c r="F131" s="21">
        <v>327632237341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291153672</v>
      </c>
      <c r="F133" s="21">
        <v>381828119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367091243636</v>
      </c>
      <c r="F134" s="20">
        <f>F135+F136</f>
        <v>379755136378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186223615495</v>
      </c>
      <c r="F135" s="21">
        <v>191768348792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180867628141</v>
      </c>
      <c r="F136" s="21">
        <v>187986787586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160148367210</v>
      </c>
      <c r="F138" s="21">
        <v>160745370393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5579359844791</v>
      </c>
      <c r="F147" s="20">
        <f>F83+F120</f>
        <v>5311728550160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2" sqref="A1:A16384"/>
    </sheetView>
  </sheetViews>
  <sheetFormatPr defaultColWidth="18.7109375" defaultRowHeight="12"/>
  <cols>
    <col min="1" max="1" width="34.00390625" style="0" hidden="1" customWidth="1"/>
    <col min="2" max="2" width="49.57421875" style="0" customWidth="1"/>
    <col min="3" max="3" width="12.7109375" style="0" hidden="1" customWidth="1"/>
    <col min="4" max="4" width="12.0039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965779085794</v>
      </c>
      <c r="F9" s="21">
        <v>736324561746</v>
      </c>
      <c r="G9" s="21">
        <v>2647473056123</v>
      </c>
      <c r="H9" s="21">
        <v>2129436214344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1820186831</v>
      </c>
      <c r="F10" s="21">
        <v>1454579057</v>
      </c>
      <c r="G10" s="21">
        <v>3783992259</v>
      </c>
      <c r="H10" s="21">
        <v>2562054013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963958898963</v>
      </c>
      <c r="F11" s="20">
        <f>F9-F10</f>
        <v>734869982689</v>
      </c>
      <c r="G11" s="20">
        <f>G9-G10</f>
        <v>2643689063864</v>
      </c>
      <c r="H11" s="20">
        <f>H9-H10</f>
        <v>2126874160331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882871216965</v>
      </c>
      <c r="F12" s="21">
        <v>658508867208</v>
      </c>
      <c r="G12" s="21">
        <v>2402418714829</v>
      </c>
      <c r="H12" s="21">
        <v>1887397954149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81087681998</v>
      </c>
      <c r="F13" s="20">
        <f>F11-F12</f>
        <v>76361115481</v>
      </c>
      <c r="G13" s="20">
        <f>G11-G12</f>
        <v>241270349035</v>
      </c>
      <c r="H13" s="20">
        <f>H11-H12</f>
        <v>239476206182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4735782020</v>
      </c>
      <c r="F14" s="21">
        <v>6619407059</v>
      </c>
      <c r="G14" s="21">
        <v>29862399366</v>
      </c>
      <c r="H14" s="21">
        <v>27631831787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34505503727</v>
      </c>
      <c r="F15" s="21">
        <v>30181577676</v>
      </c>
      <c r="G15" s="21">
        <v>122876540983</v>
      </c>
      <c r="H15" s="21">
        <v>101944545202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44430435024</v>
      </c>
      <c r="F16" s="21">
        <v>34849840473</v>
      </c>
      <c r="G16" s="21">
        <v>120336726220</v>
      </c>
      <c r="H16" s="21">
        <v>97200797696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53531050433</v>
      </c>
      <c r="F17" s="21">
        <v>49500100876</v>
      </c>
      <c r="G17" s="21">
        <v>228288736801</v>
      </c>
      <c r="H17" s="21">
        <v>199632482141</v>
      </c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33483013724</v>
      </c>
      <c r="F18" s="21">
        <v>27430956341</v>
      </c>
      <c r="G18" s="21">
        <v>90107735254</v>
      </c>
      <c r="H18" s="21">
        <v>70742488745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41531641722</v>
      </c>
      <c r="F19" s="21">
        <v>37514888874</v>
      </c>
      <c r="G19" s="21">
        <v>121758634833</v>
      </c>
      <c r="H19" s="21">
        <v>119799711956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29834355278</v>
      </c>
      <c r="F20" s="20">
        <f>F13+F14-F15+F17-F18-F19</f>
        <v>37353200525</v>
      </c>
      <c r="G20" s="20">
        <f>G13+G14-G15+G17-G18-G19</f>
        <v>164678574132</v>
      </c>
      <c r="H20" s="20">
        <f>H13+H14-H15+H17-H18-H19</f>
        <v>174253774207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15088036679</v>
      </c>
      <c r="F21" s="21">
        <v>7234202653</v>
      </c>
      <c r="G21" s="21">
        <v>29393966851</v>
      </c>
      <c r="H21" s="21">
        <v>26961360402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479993501</v>
      </c>
      <c r="F22" s="21">
        <v>4166302774</v>
      </c>
      <c r="G22" s="21">
        <v>4269896976</v>
      </c>
      <c r="H22" s="21">
        <v>22307889711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v>14608043178</v>
      </c>
      <c r="F23" s="20">
        <f>F21-F22</f>
        <v>3067899879</v>
      </c>
      <c r="G23" s="20">
        <f>G21-G22</f>
        <v>25124069875</v>
      </c>
      <c r="H23" s="20">
        <f>H21-H22</f>
        <v>4653470691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44442398456</v>
      </c>
      <c r="F24" s="20">
        <f>F20+F23</f>
        <v>40421100404</v>
      </c>
      <c r="G24" s="20">
        <f>G20+G23</f>
        <v>189802644007</v>
      </c>
      <c r="H24" s="20">
        <f>H20+H23</f>
        <v>178907244898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2336073906</v>
      </c>
      <c r="F25" s="21">
        <v>531499564</v>
      </c>
      <c r="G25" s="21">
        <v>6153925457</v>
      </c>
      <c r="H25" s="21">
        <v>1764487834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>
        <v>23109412</v>
      </c>
      <c r="G26" s="21"/>
      <c r="H26" s="21">
        <v>69328218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42106324550</v>
      </c>
      <c r="F27" s="20">
        <f>F24-F25-F26</f>
        <v>39866491428</v>
      </c>
      <c r="G27" s="20">
        <f>G24-G25-G26</f>
        <v>183648718550</v>
      </c>
      <c r="H27" s="20">
        <f>H24-H25-H26</f>
        <v>177073428846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10707205836</v>
      </c>
      <c r="F28" s="21">
        <v>40281854064</v>
      </c>
      <c r="G28" s="21">
        <v>180867628141</v>
      </c>
      <c r="H28" s="21">
        <v>176856955087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1399118714</v>
      </c>
      <c r="F29" s="21">
        <v>-415362636</v>
      </c>
      <c r="G29" s="21">
        <v>2781090409</v>
      </c>
      <c r="H29" s="21">
        <v>216473759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543</v>
      </c>
      <c r="F30" s="21">
        <v>549</v>
      </c>
      <c r="G30" s="21">
        <v>2293</v>
      </c>
      <c r="H30" s="21">
        <v>2305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2018-11-09T09:46:44Z</dcterms:modified>
  <cp:category/>
  <cp:version/>
  <cp:contentType/>
  <cp:contentStatus/>
</cp:coreProperties>
</file>